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KỲ I " sheetId="1" r:id="rId1"/>
  </sheets>
  <definedNames>
    <definedName name="_xlnm.Print_Titles" localSheetId="0">'KỲ I '!$6:$7</definedName>
  </definedNames>
  <calcPr fullCalcOnLoad="1"/>
</workbook>
</file>

<file path=xl/sharedStrings.xml><?xml version="1.0" encoding="utf-8"?>
<sst xmlns="http://schemas.openxmlformats.org/spreadsheetml/2006/main" count="55" uniqueCount="55">
  <si>
    <t>TRƯỜNG THCS NGÔ VĂN SỞ</t>
  </si>
  <si>
    <t>Vật tư vệ sinh</t>
  </si>
  <si>
    <t>I</t>
  </si>
  <si>
    <t>II</t>
  </si>
  <si>
    <t>III</t>
  </si>
  <si>
    <t>TT</t>
  </si>
  <si>
    <t>Nội dung</t>
  </si>
  <si>
    <t>Tồn</t>
  </si>
  <si>
    <t>Ghi chú</t>
  </si>
  <si>
    <t>Tổng số học sinh</t>
  </si>
  <si>
    <t>Miễn</t>
  </si>
  <si>
    <t>Thu 100%</t>
  </si>
  <si>
    <t>Thu 50%</t>
  </si>
  <si>
    <t>Nước uống HS</t>
  </si>
  <si>
    <t>Cá nhân (quy ra tiền mặt)</t>
  </si>
  <si>
    <t xml:space="preserve">Dạy thêm học thêm </t>
  </si>
  <si>
    <t>27.000/buổi/4tiết</t>
  </si>
  <si>
    <t>Chi giáo viên trực tiếp giảng dạy</t>
  </si>
  <si>
    <t>Chi công tác QL, chỉ đạo CM, QL tài chính HC dạy thêm học thêm, mua sắm tài liệu, hao mòn TS…</t>
  </si>
  <si>
    <t>Cộng I+II</t>
  </si>
  <si>
    <t>Kế toán</t>
  </si>
  <si>
    <t>Ghi chú:- Đề nghị các trường Quyết toán chi tiết, cụ thể các nội dung và các số liệu phải khớp chứng từ, nội dung quyết toán công khai với hội phụ huynh.</t>
  </si>
  <si>
    <t xml:space="preserve">              - Nộp báo cáo về Phòng ngày 30/5/2013, nộp bảng mềm theo địa chỉ gmail của tổ tài vụ, 1 bảng dấu đỏ về tổ tài vụ.</t>
  </si>
  <si>
    <t>Phùng Thị Dung</t>
  </si>
  <si>
    <t>Số học sinh thu</t>
  </si>
  <si>
    <t>Vận động tài trợ GD của cá nhân, tập thể</t>
  </si>
  <si>
    <t>HIỆU TRƯỞNG</t>
  </si>
  <si>
    <t>Lương Thị Thuỷ</t>
  </si>
  <si>
    <t>Số HS thu 100%</t>
  </si>
  <si>
    <t xml:space="preserve"> BÁO  CÁO QUYẾT TOÁN</t>
  </si>
  <si>
    <t xml:space="preserve">Các khoản thu phục vụ dịch vụ </t>
  </si>
  <si>
    <t>Phô tô kiểm tra</t>
  </si>
  <si>
    <t>Khen thưởng</t>
  </si>
  <si>
    <t>UBND THÀNH PHỐ LÀO CAI</t>
  </si>
  <si>
    <t>Tồn năm trước chuyển sang</t>
  </si>
  <si>
    <t>Thu học kỳ I năm học 2023 - 2024</t>
  </si>
  <si>
    <t>Chi học kỳ I học 2023 - 2024</t>
  </si>
  <si>
    <t>Mức thu /1HS/kỳ (4T)</t>
  </si>
  <si>
    <t xml:space="preserve"> Giấy phô tô, đổ mực máy phô tô  từ T9-T12/2023</t>
  </si>
  <si>
    <t>Mua nước uống cho học sinh từ tháng 9-T12/2023</t>
  </si>
  <si>
    <t>Chi gặp mặt HS thi HSG cấp TP</t>
  </si>
  <si>
    <t>Chi gặp mặt HS liên đội trưởng</t>
  </si>
  <si>
    <t>Khen thưởng hội thi trình diễn thời trang, viết về thầy cô và mái trường ngày 20/11</t>
  </si>
  <si>
    <t>Chi lắp đường mạng các phòng chức năng, phòng tin học, ngoại ngữ</t>
  </si>
  <si>
    <t>Chi mua thiết bị thể dục thể thao ngoài trời</t>
  </si>
  <si>
    <t>Chi mua giấy VS, dụng cụ VS, nước rửa tay VS …từ T9-T12/2023</t>
  </si>
  <si>
    <t>Làm bảng biển, khẩu hiệu khu nhà mới</t>
  </si>
  <si>
    <t>Khen thưởng tập thể, cá nhân sơ kết học kỳ I năm học 2023-2024</t>
  </si>
  <si>
    <t>Thưởng đột xuất HS đạt giải huy chương đồng sáng tạo QT</t>
  </si>
  <si>
    <t>Chi gặp mặt hs tham gia thi Trạng Nguyên tuổi 13, thắp sáng ngôi sao buổi sớm toàn quốc</t>
  </si>
  <si>
    <t>Chi gặp mặt hs tham gia thi khởi nghiệp cấp TP</t>
  </si>
  <si>
    <t>Chi gặp mặt hs tham gia thi NCKH cấp TP</t>
  </si>
  <si>
    <t xml:space="preserve">                   Lào Cai, ngày  12 tháng 1 năm 2024</t>
  </si>
  <si>
    <t xml:space="preserve"> THU - CHI CÁC KHOẢN THU DỊCH VỤ HỖ TRỢ  HOẠT ĐỘNG GIÁO DỤC KỲ I NĂM HỌC 2023 - 2024</t>
  </si>
  <si>
    <t>Chi gặp mặt HS thi hội khỏe phù đổng cấp tỉnh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</si>
</sst>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\ _®_-;_-* #,##0\ _®\-;_-* &quot;-&quot;??\ _®_-;_-@_-"/>
    <numFmt numFmtId="174" formatCode="_(* #,##0.000_);_(* \(#,##0.000\);_(* &quot;-&quot;??_);_(@_)"/>
    <numFmt numFmtId="175" formatCode="_(* #,##0.000_);_(* \(#,##0.000\);_(* &quot;-&quot;???_);_(@_)"/>
    <numFmt numFmtId="176" formatCode="_(* #,##0.0_);_(* \(#,##0.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.##0.0_);_(* \(#.##0.0\);_(* &quot;-&quot;??_);_(@_)"/>
    <numFmt numFmtId="182" formatCode="_(* #.##0._);_(* \(#.##0.\);_(* &quot;-&quot;??_);_(@_)"/>
    <numFmt numFmtId="183" formatCode="_(* #.##._);_(* \(#.##.\);_(* &quot;-&quot;??_);_(@_ⴆ"/>
    <numFmt numFmtId="184" formatCode="_(* #.#._);_(* \(#.#.\);_(* &quot;-&quot;??_);_(@_ⴆ"/>
    <numFmt numFmtId="185" formatCode="_(* #.##00._);_(* \(#.##00.\);_(* &quot;-&quot;??_);_(@_)"/>
    <numFmt numFmtId="186" formatCode="_(* #.##000._);_(* \(#.##000.\);_(* &quot;-&quot;??_);_(@_)"/>
    <numFmt numFmtId="187" formatCode="_(* #.##0.00_);_(* \(#.##0.00\);_(* &quot;-&quot;??_);_(@_)"/>
    <numFmt numFmtId="188" formatCode="0.0"/>
    <numFmt numFmtId="189" formatCode="#,##0.0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.###._);_(* \(#.###.\);_(* &quot;-&quot;??_);_(@_ⴆ"/>
    <numFmt numFmtId="196" formatCode="_(* #.####._);_(* \(#.####.\);_(* &quot;-&quot;??_);_(@_ⴆ"/>
    <numFmt numFmtId="197" formatCode="_(* #.#####._);_(* \(#.#####.\);_(* &quot;-&quot;??_);_(@_ⴆ"/>
    <numFmt numFmtId="198" formatCode="_-* #,##0.00000\ _₫_-;\-* #,##0.00000\ _₫_-;_-* &quot;-&quot;?????\ _₫_-;_-@_-"/>
    <numFmt numFmtId="199" formatCode="_(* #,##0.00000_);_(* \(#,##0.00000\);_(* &quot;-&quot;?????_);_(@_)"/>
    <numFmt numFmtId="200" formatCode="#.##0"/>
  </numFmts>
  <fonts count="48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1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2"/>
      <color rgb="FFFF000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horizontal="left"/>
    </xf>
    <xf numFmtId="189" fontId="24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20" fillId="0" borderId="1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3" fontId="27" fillId="0" borderId="13" xfId="0" applyNumberFormat="1" applyFont="1" applyBorder="1" applyAlignment="1" quotePrefix="1">
      <alignment/>
    </xf>
    <xf numFmtId="3" fontId="22" fillId="0" borderId="15" xfId="0" applyNumberFormat="1" applyFont="1" applyBorder="1" applyAlignment="1">
      <alignment/>
    </xf>
    <xf numFmtId="3" fontId="22" fillId="0" borderId="15" xfId="0" applyNumberFormat="1" applyFont="1" applyBorder="1" applyAlignment="1">
      <alignment vertical="center" wrapText="1"/>
    </xf>
    <xf numFmtId="3" fontId="20" fillId="0" borderId="16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41" fillId="0" borderId="15" xfId="0" applyFont="1" applyBorder="1" applyAlignment="1">
      <alignment horizontal="center"/>
    </xf>
    <xf numFmtId="0" fontId="41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189" fontId="20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172" fontId="20" fillId="0" borderId="16" xfId="42" applyNumberFormat="1" applyFont="1" applyBorder="1" applyAlignment="1">
      <alignment/>
    </xf>
    <xf numFmtId="172" fontId="20" fillId="0" borderId="16" xfId="42" applyNumberFormat="1" applyFont="1" applyBorder="1" applyAlignment="1">
      <alignment horizontal="right"/>
    </xf>
    <xf numFmtId="3" fontId="27" fillId="0" borderId="16" xfId="0" applyNumberFormat="1" applyFont="1" applyBorder="1" applyAlignment="1">
      <alignment/>
    </xf>
    <xf numFmtId="172" fontId="20" fillId="24" borderId="16" xfId="42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72" fontId="20" fillId="0" borderId="10" xfId="42" applyNumberFormat="1" applyFont="1" applyBorder="1" applyAlignment="1">
      <alignment/>
    </xf>
    <xf numFmtId="172" fontId="20" fillId="0" borderId="10" xfId="42" applyNumberFormat="1" applyFont="1" applyBorder="1" applyAlignment="1">
      <alignment horizontal="right"/>
    </xf>
    <xf numFmtId="172" fontId="20" fillId="24" borderId="10" xfId="42" applyNumberFormat="1" applyFont="1" applyFill="1" applyBorder="1" applyAlignment="1">
      <alignment horizontal="right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172" fontId="20" fillId="0" borderId="13" xfId="42" applyNumberFormat="1" applyFont="1" applyBorder="1" applyAlignment="1">
      <alignment/>
    </xf>
    <xf numFmtId="172" fontId="20" fillId="0" borderId="13" xfId="42" applyNumberFormat="1" applyFont="1" applyBorder="1" applyAlignment="1">
      <alignment horizontal="right"/>
    </xf>
    <xf numFmtId="3" fontId="20" fillId="0" borderId="13" xfId="0" applyNumberFormat="1" applyFont="1" applyBorder="1" applyAlignment="1">
      <alignment/>
    </xf>
    <xf numFmtId="172" fontId="20" fillId="24" borderId="13" xfId="42" applyNumberFormat="1" applyFont="1" applyFill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3" fontId="20" fillId="0" borderId="19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27" fillId="0" borderId="17" xfId="0" applyFont="1" applyBorder="1" applyAlignment="1">
      <alignment horizontal="center"/>
    </xf>
    <xf numFmtId="3" fontId="27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17" xfId="0" applyNumberFormat="1" applyFont="1" applyBorder="1" applyAlignment="1">
      <alignment vertical="center" wrapText="1"/>
    </xf>
    <xf numFmtId="0" fontId="27" fillId="0" borderId="20" xfId="0" applyFont="1" applyBorder="1" applyAlignment="1">
      <alignment horizontal="center"/>
    </xf>
    <xf numFmtId="3" fontId="27" fillId="0" borderId="20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3" fontId="27" fillId="0" borderId="20" xfId="0" applyNumberFormat="1" applyFont="1" applyBorder="1" applyAlignment="1" quotePrefix="1">
      <alignment/>
    </xf>
    <xf numFmtId="3" fontId="22" fillId="0" borderId="20" xfId="0" applyNumberFormat="1" applyFont="1" applyBorder="1" applyAlignment="1">
      <alignment/>
    </xf>
    <xf numFmtId="3" fontId="22" fillId="0" borderId="20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0" fontId="20" fillId="0" borderId="20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3" fontId="44" fillId="0" borderId="20" xfId="0" applyNumberFormat="1" applyFont="1" applyBorder="1" applyAlignment="1">
      <alignment/>
    </xf>
    <xf numFmtId="0" fontId="44" fillId="0" borderId="12" xfId="0" applyFont="1" applyBorder="1" applyAlignment="1">
      <alignment vertical="center" wrapText="1"/>
    </xf>
    <xf numFmtId="3" fontId="41" fillId="0" borderId="12" xfId="0" applyNumberFormat="1" applyFont="1" applyBorder="1" applyAlignment="1">
      <alignment/>
    </xf>
    <xf numFmtId="3" fontId="27" fillId="0" borderId="12" xfId="0" applyNumberFormat="1" applyFont="1" applyBorder="1" applyAlignment="1" quotePrefix="1">
      <alignment/>
    </xf>
    <xf numFmtId="3" fontId="22" fillId="0" borderId="12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20" fillId="0" borderId="12" xfId="0" applyFont="1" applyBorder="1" applyAlignment="1">
      <alignment vertical="center" wrapText="1"/>
    </xf>
    <xf numFmtId="3" fontId="27" fillId="0" borderId="15" xfId="0" applyNumberFormat="1" applyFont="1" applyBorder="1" applyAlignment="1" quotePrefix="1">
      <alignment/>
    </xf>
    <xf numFmtId="0" fontId="43" fillId="0" borderId="13" xfId="0" applyFont="1" applyBorder="1" applyAlignment="1">
      <alignment horizontal="center"/>
    </xf>
    <xf numFmtId="0" fontId="44" fillId="0" borderId="13" xfId="0" applyFont="1" applyBorder="1" applyAlignment="1">
      <alignment vertical="center" wrapText="1"/>
    </xf>
    <xf numFmtId="3" fontId="44" fillId="0" borderId="13" xfId="0" applyNumberFormat="1" applyFont="1" applyBorder="1" applyAlignment="1">
      <alignment/>
    </xf>
    <xf numFmtId="189" fontId="44" fillId="0" borderId="13" xfId="0" applyNumberFormat="1" applyFont="1" applyBorder="1" applyAlignment="1">
      <alignment/>
    </xf>
    <xf numFmtId="0" fontId="44" fillId="0" borderId="0" xfId="0" applyFont="1" applyAlignment="1">
      <alignment/>
    </xf>
    <xf numFmtId="0" fontId="41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3" fontId="45" fillId="0" borderId="12" xfId="0" applyNumberFormat="1" applyFont="1" applyBorder="1" applyAlignment="1">
      <alignment/>
    </xf>
    <xf numFmtId="3" fontId="32" fillId="0" borderId="12" xfId="0" applyNumberFormat="1" applyFont="1" applyBorder="1" applyAlignment="1" quotePrefix="1">
      <alignment/>
    </xf>
    <xf numFmtId="3" fontId="33" fillId="0" borderId="12" xfId="0" applyNumberFormat="1" applyFont="1" applyBorder="1" applyAlignment="1">
      <alignment/>
    </xf>
    <xf numFmtId="3" fontId="46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31" fillId="0" borderId="15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172" fontId="20" fillId="0" borderId="0" xfId="42" applyNumberFormat="1" applyFont="1" applyAlignment="1">
      <alignment horizontal="center"/>
    </xf>
    <xf numFmtId="0" fontId="41" fillId="0" borderId="1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5" fillId="0" borderId="27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115" zoomScaleNormal="115" zoomScalePageLayoutView="0" workbookViewId="0" topLeftCell="A1">
      <selection activeCell="O24" sqref="O24"/>
    </sheetView>
  </sheetViews>
  <sheetFormatPr defaultColWidth="9.140625" defaultRowHeight="12.75"/>
  <cols>
    <col min="1" max="1" width="5.140625" style="9" customWidth="1"/>
    <col min="2" max="2" width="43.421875" style="0" customWidth="1"/>
    <col min="3" max="3" width="8.421875" style="0" customWidth="1"/>
    <col min="4" max="4" width="6.8515625" style="0" customWidth="1"/>
    <col min="5" max="5" width="5.7109375" style="0" customWidth="1"/>
    <col min="6" max="6" width="6.140625" style="0" customWidth="1"/>
    <col min="7" max="7" width="6.8515625" style="0" customWidth="1"/>
    <col min="8" max="8" width="5.7109375" style="0" hidden="1" customWidth="1"/>
    <col min="9" max="9" width="13.28125" style="0" customWidth="1"/>
    <col min="10" max="11" width="12.57421875" style="0" customWidth="1"/>
    <col min="12" max="12" width="13.00390625" style="0" customWidth="1"/>
    <col min="13" max="13" width="7.00390625" style="0" customWidth="1"/>
    <col min="14" max="14" width="3.28125" style="0" customWidth="1"/>
    <col min="15" max="15" width="16.00390625" style="0" customWidth="1"/>
  </cols>
  <sheetData>
    <row r="1" spans="1:11" ht="15.75">
      <c r="A1" s="133" t="s">
        <v>33</v>
      </c>
      <c r="B1" s="133"/>
      <c r="C1" s="133"/>
      <c r="D1" s="2"/>
      <c r="E1" s="2"/>
      <c r="F1" s="3"/>
      <c r="G1" s="4"/>
      <c r="H1" s="4"/>
      <c r="I1" s="4"/>
      <c r="J1" s="4"/>
      <c r="K1" s="4"/>
    </row>
    <row r="2" spans="1:11" ht="15.75">
      <c r="A2" s="122" t="s">
        <v>0</v>
      </c>
      <c r="B2" s="122"/>
      <c r="C2" s="122"/>
      <c r="D2" s="5"/>
      <c r="E2" s="5"/>
      <c r="F2" s="6"/>
      <c r="G2" s="4"/>
      <c r="H2" s="4"/>
      <c r="I2" s="4"/>
      <c r="J2" s="7"/>
      <c r="K2" s="4"/>
    </row>
    <row r="3" spans="1:13" ht="14.25" customHeight="1">
      <c r="A3" s="122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6.5" customHeight="1">
      <c r="A4" s="122" t="s">
        <v>53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0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s="1" customFormat="1" ht="14.25" customHeight="1">
      <c r="A6" s="124" t="s">
        <v>5</v>
      </c>
      <c r="B6" s="124" t="s">
        <v>6</v>
      </c>
      <c r="C6" s="135" t="s">
        <v>37</v>
      </c>
      <c r="D6" s="126" t="s">
        <v>24</v>
      </c>
      <c r="E6" s="127"/>
      <c r="F6" s="127"/>
      <c r="G6" s="127"/>
      <c r="H6" s="128"/>
      <c r="I6" s="124" t="s">
        <v>34</v>
      </c>
      <c r="J6" s="124" t="s">
        <v>35</v>
      </c>
      <c r="K6" s="124" t="s">
        <v>36</v>
      </c>
      <c r="L6" s="124" t="s">
        <v>7</v>
      </c>
      <c r="M6" s="124" t="s">
        <v>8</v>
      </c>
    </row>
    <row r="7" spans="1:13" s="1" customFormat="1" ht="21.75" customHeight="1">
      <c r="A7" s="125"/>
      <c r="B7" s="125"/>
      <c r="C7" s="136"/>
      <c r="D7" s="113" t="s">
        <v>9</v>
      </c>
      <c r="E7" s="113" t="s">
        <v>10</v>
      </c>
      <c r="F7" s="113" t="s">
        <v>11</v>
      </c>
      <c r="G7" s="113" t="s">
        <v>12</v>
      </c>
      <c r="H7" s="113" t="s">
        <v>28</v>
      </c>
      <c r="I7" s="125"/>
      <c r="J7" s="125"/>
      <c r="K7" s="125"/>
      <c r="L7" s="125"/>
      <c r="M7" s="125"/>
    </row>
    <row r="8" spans="1:13" s="1" customFormat="1" ht="15.75" customHeight="1">
      <c r="A8" s="25" t="s">
        <v>2</v>
      </c>
      <c r="B8" s="26" t="s">
        <v>30</v>
      </c>
      <c r="C8" s="27"/>
      <c r="D8" s="27"/>
      <c r="E8" s="27"/>
      <c r="F8" s="27"/>
      <c r="G8" s="27"/>
      <c r="H8" s="27"/>
      <c r="I8" s="27">
        <f>I9+I11+I13+I15</f>
        <v>5202250</v>
      </c>
      <c r="J8" s="27">
        <f>J9+J11+J13+J15</f>
        <v>65276000</v>
      </c>
      <c r="K8" s="27">
        <f>K9+K11+K13+K15</f>
        <v>63001800</v>
      </c>
      <c r="L8" s="27">
        <f>L9+L11+L13+L15</f>
        <v>7476450</v>
      </c>
      <c r="M8" s="28"/>
    </row>
    <row r="9" spans="1:13" s="19" customFormat="1" ht="15.75" customHeight="1">
      <c r="A9" s="25">
        <v>1</v>
      </c>
      <c r="B9" s="26" t="s">
        <v>31</v>
      </c>
      <c r="C9" s="27">
        <f>4000*4</f>
        <v>16000</v>
      </c>
      <c r="D9" s="29">
        <v>900</v>
      </c>
      <c r="E9" s="29">
        <v>21</v>
      </c>
      <c r="F9" s="30">
        <v>955</v>
      </c>
      <c r="G9" s="31"/>
      <c r="H9" s="31"/>
      <c r="I9" s="31">
        <v>965000</v>
      </c>
      <c r="J9" s="27">
        <v>15280000</v>
      </c>
      <c r="K9" s="27">
        <f>K10</f>
        <v>14446400</v>
      </c>
      <c r="L9" s="27">
        <f>I9+J9-K9</f>
        <v>1798600</v>
      </c>
      <c r="M9" s="32"/>
    </row>
    <row r="10" spans="1:13" s="19" customFormat="1" ht="15.75" customHeight="1">
      <c r="A10" s="77"/>
      <c r="B10" s="90" t="s">
        <v>38</v>
      </c>
      <c r="C10" s="78"/>
      <c r="D10" s="79"/>
      <c r="E10" s="79"/>
      <c r="F10" s="85"/>
      <c r="G10" s="80"/>
      <c r="H10" s="80"/>
      <c r="I10" s="80"/>
      <c r="J10" s="78"/>
      <c r="K10" s="88">
        <v>14446400</v>
      </c>
      <c r="L10" s="78"/>
      <c r="M10" s="81"/>
    </row>
    <row r="11" spans="1:13" s="19" customFormat="1" ht="15.75" customHeight="1">
      <c r="A11" s="25">
        <v>2</v>
      </c>
      <c r="B11" s="26" t="s">
        <v>13</v>
      </c>
      <c r="C11" s="27">
        <f>4000*4</f>
        <v>16000</v>
      </c>
      <c r="D11" s="29">
        <v>900</v>
      </c>
      <c r="E11" s="29">
        <v>21</v>
      </c>
      <c r="F11" s="99">
        <v>976</v>
      </c>
      <c r="G11" s="31">
        <v>6</v>
      </c>
      <c r="H11" s="31"/>
      <c r="I11" s="27">
        <v>1347250</v>
      </c>
      <c r="J11" s="27">
        <v>15616000</v>
      </c>
      <c r="K11" s="27">
        <f>K12</f>
        <v>15600000</v>
      </c>
      <c r="L11" s="27">
        <f>J11+I11-K11</f>
        <v>1363250</v>
      </c>
      <c r="M11" s="32"/>
    </row>
    <row r="12" spans="1:13" s="19" customFormat="1" ht="15.75" customHeight="1">
      <c r="A12" s="82"/>
      <c r="B12" s="91" t="s">
        <v>39</v>
      </c>
      <c r="C12" s="83"/>
      <c r="D12" s="84"/>
      <c r="E12" s="84"/>
      <c r="F12" s="85"/>
      <c r="G12" s="86"/>
      <c r="H12" s="86"/>
      <c r="I12" s="83"/>
      <c r="J12" s="83"/>
      <c r="K12" s="89">
        <v>15600000</v>
      </c>
      <c r="L12" s="83"/>
      <c r="M12" s="87"/>
    </row>
    <row r="13" spans="1:13" s="19" customFormat="1" ht="15.75" customHeight="1">
      <c r="A13" s="25">
        <v>3</v>
      </c>
      <c r="B13" s="26" t="s">
        <v>1</v>
      </c>
      <c r="C13" s="27">
        <f>4000*4</f>
        <v>16000</v>
      </c>
      <c r="D13" s="29">
        <v>900</v>
      </c>
      <c r="E13" s="29">
        <v>21</v>
      </c>
      <c r="F13" s="99">
        <v>955</v>
      </c>
      <c r="G13" s="31">
        <v>6</v>
      </c>
      <c r="H13" s="31"/>
      <c r="I13" s="27">
        <v>1215000</v>
      </c>
      <c r="J13" s="27">
        <v>15280000</v>
      </c>
      <c r="K13" s="27">
        <f>K14</f>
        <v>14590400</v>
      </c>
      <c r="L13" s="27">
        <f>J13+I13-K13</f>
        <v>1904600</v>
      </c>
      <c r="M13" s="32"/>
    </row>
    <row r="14" spans="1:13" s="19" customFormat="1" ht="27" customHeight="1">
      <c r="A14" s="77"/>
      <c r="B14" s="36" t="s">
        <v>45</v>
      </c>
      <c r="C14" s="78"/>
      <c r="D14" s="79"/>
      <c r="E14" s="79"/>
      <c r="F14" s="85"/>
      <c r="G14" s="80"/>
      <c r="H14" s="80"/>
      <c r="I14" s="78"/>
      <c r="J14" s="78"/>
      <c r="K14" s="34">
        <v>14590400</v>
      </c>
      <c r="L14" s="78"/>
      <c r="M14" s="81"/>
    </row>
    <row r="15" spans="1:13" s="20" customFormat="1" ht="15.75" customHeight="1">
      <c r="A15" s="37">
        <v>4</v>
      </c>
      <c r="B15" s="38" t="s">
        <v>32</v>
      </c>
      <c r="C15" s="29">
        <f>5000*4</f>
        <v>20000</v>
      </c>
      <c r="D15" s="29">
        <v>900</v>
      </c>
      <c r="E15" s="29">
        <v>21</v>
      </c>
      <c r="F15" s="99">
        <v>955</v>
      </c>
      <c r="G15" s="31">
        <v>6</v>
      </c>
      <c r="H15" s="29"/>
      <c r="I15" s="29">
        <v>1675000</v>
      </c>
      <c r="J15" s="29">
        <v>19100000</v>
      </c>
      <c r="K15" s="29">
        <f>SUM(K16:K24)</f>
        <v>18365000</v>
      </c>
      <c r="L15" s="29">
        <f>I15+J15-K15</f>
        <v>2410000</v>
      </c>
      <c r="M15" s="29"/>
    </row>
    <row r="16" spans="1:13" s="20" customFormat="1" ht="12" customHeight="1">
      <c r="A16" s="130"/>
      <c r="B16" s="91" t="s">
        <v>54</v>
      </c>
      <c r="C16" s="84"/>
      <c r="D16" s="84"/>
      <c r="E16" s="84"/>
      <c r="F16" s="85"/>
      <c r="G16" s="86"/>
      <c r="H16" s="84"/>
      <c r="I16" s="84"/>
      <c r="J16" s="84"/>
      <c r="K16" s="92">
        <v>450000</v>
      </c>
      <c r="L16" s="84"/>
      <c r="M16" s="84"/>
    </row>
    <row r="17" spans="1:13" s="20" customFormat="1" ht="12" customHeight="1">
      <c r="A17" s="131"/>
      <c r="B17" s="93" t="s">
        <v>40</v>
      </c>
      <c r="C17" s="94"/>
      <c r="D17" s="94"/>
      <c r="E17" s="94"/>
      <c r="F17" s="95"/>
      <c r="G17" s="96"/>
      <c r="H17" s="94"/>
      <c r="I17" s="94"/>
      <c r="J17" s="94"/>
      <c r="K17" s="97">
        <v>1170000</v>
      </c>
      <c r="L17" s="94"/>
      <c r="M17" s="94"/>
    </row>
    <row r="18" spans="1:13" s="20" customFormat="1" ht="12" customHeight="1">
      <c r="A18" s="131"/>
      <c r="B18" s="93" t="s">
        <v>41</v>
      </c>
      <c r="C18" s="94"/>
      <c r="D18" s="94"/>
      <c r="E18" s="94"/>
      <c r="F18" s="95"/>
      <c r="G18" s="96"/>
      <c r="H18" s="94"/>
      <c r="I18" s="94"/>
      <c r="J18" s="94"/>
      <c r="K18" s="97">
        <v>975000</v>
      </c>
      <c r="L18" s="94"/>
      <c r="M18" s="94"/>
    </row>
    <row r="19" spans="1:13" s="20" customFormat="1" ht="28.5" customHeight="1">
      <c r="A19" s="131"/>
      <c r="B19" s="93" t="s">
        <v>42</v>
      </c>
      <c r="C19" s="94"/>
      <c r="D19" s="94"/>
      <c r="E19" s="94"/>
      <c r="F19" s="95"/>
      <c r="G19" s="96"/>
      <c r="H19" s="94"/>
      <c r="I19" s="94"/>
      <c r="J19" s="94"/>
      <c r="K19" s="97">
        <v>6300000</v>
      </c>
      <c r="L19" s="94"/>
      <c r="M19" s="94"/>
    </row>
    <row r="20" spans="1:13" s="20" customFormat="1" ht="25.5" customHeight="1">
      <c r="A20" s="132"/>
      <c r="B20" s="98" t="s">
        <v>49</v>
      </c>
      <c r="C20" s="94"/>
      <c r="D20" s="94"/>
      <c r="E20" s="94"/>
      <c r="F20" s="95"/>
      <c r="G20" s="96"/>
      <c r="H20" s="94"/>
      <c r="I20" s="94"/>
      <c r="J20" s="94"/>
      <c r="K20" s="97">
        <v>1100000</v>
      </c>
      <c r="L20" s="94"/>
      <c r="M20" s="94"/>
    </row>
    <row r="21" spans="1:13" s="112" customFormat="1" ht="13.5" customHeight="1">
      <c r="A21" s="106"/>
      <c r="B21" s="107" t="s">
        <v>48</v>
      </c>
      <c r="C21" s="108"/>
      <c r="D21" s="108"/>
      <c r="E21" s="108"/>
      <c r="F21" s="109"/>
      <c r="G21" s="110"/>
      <c r="H21" s="108"/>
      <c r="I21" s="108"/>
      <c r="J21" s="108"/>
      <c r="K21" s="111">
        <v>300000</v>
      </c>
      <c r="L21" s="108"/>
      <c r="M21" s="108"/>
    </row>
    <row r="22" spans="1:13" s="20" customFormat="1" ht="13.5" customHeight="1">
      <c r="A22" s="105"/>
      <c r="B22" s="98" t="s">
        <v>50</v>
      </c>
      <c r="C22" s="94"/>
      <c r="D22" s="94"/>
      <c r="E22" s="94"/>
      <c r="F22" s="95"/>
      <c r="G22" s="96"/>
      <c r="H22" s="94"/>
      <c r="I22" s="94"/>
      <c r="J22" s="94"/>
      <c r="K22" s="97">
        <v>90000</v>
      </c>
      <c r="L22" s="94"/>
      <c r="M22" s="94"/>
    </row>
    <row r="23" spans="1:13" s="20" customFormat="1" ht="13.5" customHeight="1">
      <c r="A23" s="105"/>
      <c r="B23" s="98" t="s">
        <v>51</v>
      </c>
      <c r="C23" s="94"/>
      <c r="D23" s="94"/>
      <c r="E23" s="94"/>
      <c r="F23" s="95"/>
      <c r="G23" s="96"/>
      <c r="H23" s="94"/>
      <c r="I23" s="94"/>
      <c r="J23" s="94"/>
      <c r="K23" s="97">
        <v>60000</v>
      </c>
      <c r="L23" s="94"/>
      <c r="M23" s="94"/>
    </row>
    <row r="24" spans="1:13" s="104" customFormat="1" ht="23.25" customHeight="1">
      <c r="A24" s="100"/>
      <c r="B24" s="101" t="s">
        <v>47</v>
      </c>
      <c r="C24" s="102"/>
      <c r="D24" s="102"/>
      <c r="E24" s="102"/>
      <c r="F24" s="103"/>
      <c r="G24" s="102"/>
      <c r="H24" s="102"/>
      <c r="I24" s="102"/>
      <c r="J24" s="102"/>
      <c r="K24" s="102">
        <v>7920000</v>
      </c>
      <c r="L24" s="102"/>
      <c r="M24" s="102"/>
    </row>
    <row r="25" spans="1:13" s="1" customFormat="1" ht="16.5" customHeight="1">
      <c r="A25" s="39" t="s">
        <v>3</v>
      </c>
      <c r="B25" s="40" t="s">
        <v>25</v>
      </c>
      <c r="C25" s="27"/>
      <c r="D25" s="27"/>
      <c r="E25" s="27"/>
      <c r="F25" s="41"/>
      <c r="G25" s="28"/>
      <c r="H25" s="27"/>
      <c r="I25" s="27">
        <f>I26</f>
        <v>3268000</v>
      </c>
      <c r="J25" s="27">
        <f>J26</f>
        <v>79067000</v>
      </c>
      <c r="K25" s="27">
        <f>K26</f>
        <v>75111200</v>
      </c>
      <c r="L25" s="27">
        <f>L26</f>
        <v>7223800</v>
      </c>
      <c r="M25" s="27"/>
    </row>
    <row r="26" spans="1:13" s="19" customFormat="1" ht="14.25" customHeight="1">
      <c r="A26" s="39">
        <v>1</v>
      </c>
      <c r="B26" s="42" t="s">
        <v>14</v>
      </c>
      <c r="C26" s="27"/>
      <c r="D26" s="27"/>
      <c r="E26" s="27"/>
      <c r="F26" s="31"/>
      <c r="G26" s="31"/>
      <c r="H26" s="27"/>
      <c r="I26" s="27">
        <v>3268000</v>
      </c>
      <c r="J26" s="27">
        <v>79067000</v>
      </c>
      <c r="K26" s="27">
        <f>SUM(K27:K31)</f>
        <v>75111200</v>
      </c>
      <c r="L26" s="27">
        <f>I26+J26-K26</f>
        <v>7223800</v>
      </c>
      <c r="M26" s="27"/>
    </row>
    <row r="27" spans="1:16" s="1" customFormat="1" ht="17.25" customHeight="1" hidden="1">
      <c r="A27" s="43">
        <v>1</v>
      </c>
      <c r="B27" s="44"/>
      <c r="C27" s="45"/>
      <c r="D27" s="46"/>
      <c r="E27" s="46"/>
      <c r="F27" s="33"/>
      <c r="G27" s="33"/>
      <c r="H27" s="47"/>
      <c r="I27" s="47"/>
      <c r="J27" s="33"/>
      <c r="K27" s="48"/>
      <c r="L27" s="14"/>
      <c r="M27" s="14"/>
      <c r="O27" s="129"/>
      <c r="P27" s="129"/>
    </row>
    <row r="28" spans="1:16" s="1" customFormat="1" ht="17.25" customHeight="1" hidden="1">
      <c r="A28" s="49"/>
      <c r="B28" s="50"/>
      <c r="C28" s="51"/>
      <c r="D28" s="52"/>
      <c r="E28" s="52"/>
      <c r="F28" s="35"/>
      <c r="G28" s="35"/>
      <c r="H28" s="8"/>
      <c r="I28" s="8"/>
      <c r="J28" s="8"/>
      <c r="K28" s="53"/>
      <c r="L28" s="8"/>
      <c r="M28" s="8"/>
      <c r="O28" s="115"/>
      <c r="P28" s="116"/>
    </row>
    <row r="29" spans="1:16" s="1" customFormat="1" ht="27" customHeight="1">
      <c r="A29" s="54">
        <v>1</v>
      </c>
      <c r="B29" s="55" t="s">
        <v>43</v>
      </c>
      <c r="C29" s="56"/>
      <c r="D29" s="57"/>
      <c r="E29" s="57"/>
      <c r="F29" s="58"/>
      <c r="G29" s="58"/>
      <c r="H29" s="15"/>
      <c r="I29" s="15"/>
      <c r="J29" s="15"/>
      <c r="K29" s="59">
        <v>30000000</v>
      </c>
      <c r="L29" s="15"/>
      <c r="M29" s="15"/>
      <c r="O29" s="21"/>
      <c r="P29" s="22"/>
    </row>
    <row r="30" spans="1:16" s="1" customFormat="1" ht="15" customHeight="1">
      <c r="A30" s="54">
        <v>2</v>
      </c>
      <c r="B30" s="55" t="s">
        <v>44</v>
      </c>
      <c r="C30" s="56"/>
      <c r="D30" s="57"/>
      <c r="E30" s="57"/>
      <c r="F30" s="58"/>
      <c r="G30" s="58"/>
      <c r="H30" s="15"/>
      <c r="I30" s="15"/>
      <c r="J30" s="15"/>
      <c r="K30" s="59">
        <v>34915000</v>
      </c>
      <c r="L30" s="15"/>
      <c r="M30" s="15"/>
      <c r="O30" s="21"/>
      <c r="P30" s="22"/>
    </row>
    <row r="31" spans="1:16" s="1" customFormat="1" ht="15" customHeight="1">
      <c r="A31" s="54">
        <v>3</v>
      </c>
      <c r="B31" s="55" t="s">
        <v>46</v>
      </c>
      <c r="C31" s="56"/>
      <c r="D31" s="57"/>
      <c r="E31" s="57"/>
      <c r="F31" s="58"/>
      <c r="G31" s="58"/>
      <c r="H31" s="15"/>
      <c r="I31" s="15"/>
      <c r="J31" s="15"/>
      <c r="K31" s="59">
        <v>10196200</v>
      </c>
      <c r="L31" s="15"/>
      <c r="M31" s="15"/>
      <c r="O31" s="21"/>
      <c r="P31" s="22"/>
    </row>
    <row r="32" spans="1:15" s="19" customFormat="1" ht="17.25" customHeight="1" hidden="1">
      <c r="A32" s="60" t="s">
        <v>4</v>
      </c>
      <c r="B32" s="61" t="s">
        <v>15</v>
      </c>
      <c r="C32" s="10" t="s">
        <v>16</v>
      </c>
      <c r="D32" s="62"/>
      <c r="E32" s="62"/>
      <c r="F32" s="62"/>
      <c r="G32" s="62"/>
      <c r="H32" s="62"/>
      <c r="I32" s="62"/>
      <c r="J32" s="62"/>
      <c r="K32" s="62">
        <f>SUM(K33:K34)</f>
        <v>0</v>
      </c>
      <c r="L32" s="62">
        <f>J32-K32</f>
        <v>0</v>
      </c>
      <c r="M32" s="62"/>
      <c r="N32" s="63"/>
      <c r="O32" s="64"/>
    </row>
    <row r="33" spans="1:15" s="1" customFormat="1" ht="17.25" customHeight="1" hidden="1">
      <c r="A33" s="65"/>
      <c r="B33" s="66" t="s">
        <v>17</v>
      </c>
      <c r="C33" s="67"/>
      <c r="D33" s="67"/>
      <c r="E33" s="67"/>
      <c r="F33" s="67"/>
      <c r="G33" s="67"/>
      <c r="H33" s="67"/>
      <c r="I33" s="67"/>
      <c r="J33" s="67"/>
      <c r="K33" s="67">
        <f>J32*0.8</f>
        <v>0</v>
      </c>
      <c r="L33" s="67"/>
      <c r="M33" s="67"/>
      <c r="N33" s="68"/>
      <c r="O33" s="24"/>
    </row>
    <row r="34" spans="1:15" s="1" customFormat="1" ht="17.25" customHeight="1" hidden="1">
      <c r="A34" s="65"/>
      <c r="B34" s="69" t="s">
        <v>18</v>
      </c>
      <c r="C34" s="67"/>
      <c r="D34" s="67"/>
      <c r="E34" s="67"/>
      <c r="F34" s="67"/>
      <c r="G34" s="67"/>
      <c r="H34" s="67"/>
      <c r="I34" s="67"/>
      <c r="J34" s="67"/>
      <c r="K34" s="67">
        <f>J32*0.2</f>
        <v>0</v>
      </c>
      <c r="L34" s="67"/>
      <c r="M34" s="67"/>
      <c r="N34" s="68"/>
      <c r="O34" s="24"/>
    </row>
    <row r="35" spans="1:15" s="1" customFormat="1" ht="11.25" customHeight="1" hidden="1">
      <c r="A35" s="70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>
        <f>J35-K35</f>
        <v>0</v>
      </c>
      <c r="M35" s="72"/>
      <c r="N35" s="23"/>
      <c r="O35" s="24"/>
    </row>
    <row r="36" spans="1:13" s="1" customFormat="1" ht="12.75" customHeight="1">
      <c r="A36" s="120" t="s">
        <v>19</v>
      </c>
      <c r="B36" s="121"/>
      <c r="C36" s="73"/>
      <c r="D36" s="73"/>
      <c r="E36" s="73"/>
      <c r="F36" s="73"/>
      <c r="G36" s="73"/>
      <c r="H36" s="73"/>
      <c r="I36" s="73">
        <f>I8+I25</f>
        <v>8470250</v>
      </c>
      <c r="J36" s="73">
        <f>J8+J25</f>
        <v>144343000</v>
      </c>
      <c r="K36" s="73">
        <f>K8+K25</f>
        <v>138113000</v>
      </c>
      <c r="L36" s="73">
        <f>L8+L25</f>
        <v>14700250</v>
      </c>
      <c r="M36" s="73"/>
    </row>
    <row r="37" spans="1:13" ht="4.5" customHeight="1">
      <c r="A37" s="11"/>
      <c r="B37" s="11"/>
      <c r="C37" s="12"/>
      <c r="D37" s="12"/>
      <c r="E37" s="12"/>
      <c r="F37" s="12"/>
      <c r="G37" s="12"/>
      <c r="H37" s="12"/>
      <c r="I37" s="13"/>
      <c r="J37" s="13"/>
      <c r="K37" s="13"/>
      <c r="L37" s="13"/>
      <c r="M37" s="12"/>
    </row>
    <row r="38" spans="1:14" s="75" customFormat="1" ht="15.75">
      <c r="A38" s="74"/>
      <c r="I38" s="137" t="s">
        <v>52</v>
      </c>
      <c r="J38" s="137"/>
      <c r="K38" s="137"/>
      <c r="L38" s="137"/>
      <c r="M38" s="137"/>
      <c r="N38" s="76"/>
    </row>
    <row r="39" spans="1:13" s="17" customFormat="1" ht="15.75">
      <c r="A39" s="16"/>
      <c r="B39" s="18" t="s">
        <v>20</v>
      </c>
      <c r="C39" s="122"/>
      <c r="D39" s="122"/>
      <c r="E39" s="122"/>
      <c r="F39" s="122"/>
      <c r="G39" s="122"/>
      <c r="H39" s="122"/>
      <c r="I39" s="122"/>
      <c r="J39" s="122" t="s">
        <v>26</v>
      </c>
      <c r="K39" s="122"/>
      <c r="L39" s="122"/>
      <c r="M39" s="122"/>
    </row>
    <row r="40" spans="1:13" s="17" customFormat="1" ht="25.5" customHeight="1">
      <c r="A40" s="16"/>
      <c r="B40" s="1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17" customFormat="1" ht="15.75">
      <c r="A41" s="16"/>
      <c r="B41" s="2" t="s">
        <v>27</v>
      </c>
      <c r="E41" s="123"/>
      <c r="F41" s="123"/>
      <c r="G41" s="123"/>
      <c r="H41" s="123"/>
      <c r="I41" s="123"/>
      <c r="J41" s="114" t="s">
        <v>23</v>
      </c>
      <c r="K41" s="114"/>
      <c r="L41" s="114"/>
      <c r="M41" s="114"/>
    </row>
    <row r="42" spans="1:13" s="17" customFormat="1" ht="15.75">
      <c r="A42" s="16"/>
      <c r="B42" s="2"/>
      <c r="J42" s="114"/>
      <c r="K42" s="114"/>
      <c r="L42" s="114"/>
      <c r="M42" s="114"/>
    </row>
    <row r="43" spans="1:13" s="17" customFormat="1" ht="15.75">
      <c r="A43" s="16"/>
      <c r="B43" s="2"/>
      <c r="C43" s="117"/>
      <c r="D43" s="117"/>
      <c r="E43" s="117"/>
      <c r="F43" s="117"/>
      <c r="G43" s="117"/>
      <c r="H43" s="117"/>
      <c r="I43" s="117"/>
      <c r="J43" s="114"/>
      <c r="K43" s="114"/>
      <c r="L43" s="114"/>
      <c r="M43" s="114"/>
    </row>
    <row r="45" ht="15.75">
      <c r="E45" s="2"/>
    </row>
    <row r="77" spans="1:13" ht="14.25">
      <c r="A77" s="118" t="s">
        <v>21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</row>
    <row r="78" spans="1:13" ht="15.75">
      <c r="A78" s="119" t="s">
        <v>22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</row>
  </sheetData>
  <sheetProtection/>
  <mergeCells count="28">
    <mergeCell ref="O27:P27"/>
    <mergeCell ref="A16:A20"/>
    <mergeCell ref="A1:C1"/>
    <mergeCell ref="A2:C2"/>
    <mergeCell ref="A3:M3"/>
    <mergeCell ref="A4:M4"/>
    <mergeCell ref="A5:M5"/>
    <mergeCell ref="A6:A7"/>
    <mergeCell ref="B6:B7"/>
    <mergeCell ref="C6:C7"/>
    <mergeCell ref="E41:I41"/>
    <mergeCell ref="I6:I7"/>
    <mergeCell ref="J6:J7"/>
    <mergeCell ref="K6:K7"/>
    <mergeCell ref="L6:L7"/>
    <mergeCell ref="M6:M7"/>
    <mergeCell ref="D6:H6"/>
    <mergeCell ref="J41:M41"/>
    <mergeCell ref="J42:M42"/>
    <mergeCell ref="O28:P28"/>
    <mergeCell ref="C43:I43"/>
    <mergeCell ref="J43:M43"/>
    <mergeCell ref="A77:M77"/>
    <mergeCell ref="A78:M78"/>
    <mergeCell ref="A36:B36"/>
    <mergeCell ref="I38:M38"/>
    <mergeCell ref="C39:I39"/>
    <mergeCell ref="J39:M39"/>
  </mergeCells>
  <printOptions/>
  <pageMargins left="0.56" right="0.17" top="0.17" bottom="0.2" header="0.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W7x64</cp:lastModifiedBy>
  <cp:lastPrinted>2024-01-10T09:05:55Z</cp:lastPrinted>
  <dcterms:created xsi:type="dcterms:W3CDTF">2018-01-01T02:21:13Z</dcterms:created>
  <dcterms:modified xsi:type="dcterms:W3CDTF">2024-01-12T00:40:16Z</dcterms:modified>
  <cp:category/>
  <cp:version/>
  <cp:contentType/>
  <cp:contentStatus/>
</cp:coreProperties>
</file>